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3"/>
  <workbookPr/>
  <mc:AlternateContent xmlns:mc="http://schemas.openxmlformats.org/markup-compatibility/2006">
    <mc:Choice Requires="x15">
      <x15ac:absPath xmlns:x15ac="http://schemas.microsoft.com/office/spreadsheetml/2010/11/ac" url="F:\#     #     #    EDVEREST.RU\#   #   # Процесс\# Модуль 3\Модуль 4. Практика\"/>
    </mc:Choice>
  </mc:AlternateContent>
  <xr:revisionPtr revIDLastSave="0" documentId="8_{1FD1D6B5-CC2A-46A7-A08C-6F97C52F2008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ПраймПроцессор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8" i="1" l="1"/>
  <c r="E98" i="1"/>
  <c r="F98" i="1"/>
  <c r="G98" i="1"/>
  <c r="H98" i="1"/>
  <c r="I98" i="1"/>
  <c r="D98" i="1"/>
  <c r="C98" i="1"/>
  <c r="D87" i="1" l="1"/>
  <c r="E87" i="1"/>
  <c r="F87" i="1"/>
  <c r="G87" i="1"/>
  <c r="H87" i="1"/>
  <c r="I87" i="1"/>
  <c r="J87" i="1"/>
  <c r="C87" i="1"/>
  <c r="D86" i="1"/>
  <c r="E86" i="1"/>
  <c r="F86" i="1"/>
  <c r="G86" i="1"/>
  <c r="H86" i="1"/>
  <c r="I86" i="1"/>
  <c r="J86" i="1"/>
  <c r="C86" i="1"/>
  <c r="D85" i="1"/>
  <c r="E85" i="1"/>
  <c r="F85" i="1"/>
  <c r="G85" i="1"/>
  <c r="H85" i="1"/>
  <c r="I85" i="1"/>
  <c r="J85" i="1"/>
  <c r="C85" i="1"/>
  <c r="J84" i="1"/>
  <c r="D84" i="1"/>
  <c r="E84" i="1"/>
  <c r="F84" i="1"/>
  <c r="G84" i="1"/>
  <c r="H84" i="1"/>
  <c r="I84" i="1"/>
  <c r="C84" i="1"/>
  <c r="D83" i="1"/>
  <c r="E83" i="1"/>
  <c r="F83" i="1"/>
  <c r="G83" i="1"/>
  <c r="H83" i="1"/>
  <c r="I83" i="1"/>
  <c r="J83" i="1"/>
  <c r="C83" i="1"/>
  <c r="F46" i="1"/>
  <c r="F45" i="1"/>
  <c r="E45" i="1"/>
  <c r="F44" i="1"/>
  <c r="E44" i="1"/>
  <c r="D44" i="1"/>
  <c r="F43" i="1"/>
  <c r="E43" i="1"/>
  <c r="D43" i="1"/>
  <c r="C43" i="1"/>
  <c r="D35" i="1"/>
  <c r="E35" i="1"/>
  <c r="F35" i="1"/>
  <c r="G35" i="1"/>
  <c r="H35" i="1"/>
  <c r="I35" i="1"/>
  <c r="J35" i="1"/>
  <c r="C35" i="1"/>
  <c r="D34" i="1"/>
  <c r="E34" i="1"/>
  <c r="F34" i="1"/>
  <c r="G34" i="1"/>
  <c r="H34" i="1"/>
  <c r="I34" i="1"/>
  <c r="J34" i="1"/>
  <c r="C34" i="1"/>
  <c r="D33" i="1"/>
  <c r="E33" i="1"/>
  <c r="F33" i="1"/>
  <c r="G33" i="1"/>
  <c r="H33" i="1"/>
  <c r="I33" i="1"/>
  <c r="J33" i="1"/>
  <c r="C33" i="1"/>
  <c r="D32" i="1"/>
  <c r="E32" i="1"/>
  <c r="F32" i="1"/>
  <c r="G32" i="1"/>
  <c r="H32" i="1"/>
  <c r="I32" i="1"/>
  <c r="J32" i="1"/>
  <c r="C32" i="1"/>
  <c r="J31" i="1"/>
  <c r="D31" i="1"/>
  <c r="E31" i="1"/>
  <c r="F31" i="1"/>
  <c r="G31" i="1"/>
  <c r="H31" i="1"/>
  <c r="I31" i="1"/>
  <c r="C31" i="1"/>
  <c r="E5" i="1"/>
  <c r="F5" i="1"/>
  <c r="G5" i="1"/>
  <c r="H5" i="1"/>
  <c r="I5" i="1"/>
  <c r="J5" i="1"/>
  <c r="D5" i="1"/>
  <c r="C5" i="1"/>
</calcChain>
</file>

<file path=xl/sharedStrings.xml><?xml version="1.0" encoding="utf-8"?>
<sst xmlns="http://schemas.openxmlformats.org/spreadsheetml/2006/main" count="84" uniqueCount="58">
  <si>
    <t xml:space="preserve">Таблица 1. Данные о категории «запаса» в деятельности фирмы «ПраймПроцессор» </t>
  </si>
  <si>
    <t>Активы</t>
  </si>
  <si>
    <t>Собственный капитал</t>
  </si>
  <si>
    <t>год</t>
  </si>
  <si>
    <t>квартал</t>
  </si>
  <si>
    <t>Таблица 2. Расчет коэффициентов финансовой устойчивости фирмы «ПраймПроцессор»</t>
  </si>
  <si>
    <t>Коэффициент автономии (КА)</t>
  </si>
  <si>
    <t>Коэффициент соотношения заемных и собственных средств (КЗСС)</t>
  </si>
  <si>
    <t>Коэффициент мобильности (КМ)</t>
  </si>
  <si>
    <t>Коэффициент обеспеченности оборотных средств собственными оборотными средствами (СОС)</t>
  </si>
  <si>
    <t>Коэффициент устойчивости экономического роста (КУРС)</t>
  </si>
  <si>
    <t>Таблица 3. Корреляции между показателями коэффициентов финансовой устойчивости</t>
  </si>
  <si>
    <t>КА</t>
  </si>
  <si>
    <t>КЗСС</t>
  </si>
  <si>
    <t>КМ</t>
  </si>
  <si>
    <t>СОС</t>
  </si>
  <si>
    <t>КУРС</t>
  </si>
  <si>
    <t>X</t>
  </si>
  <si>
    <t xml:space="preserve"> КМ</t>
  </si>
  <si>
    <t>Таблица 4. Оценка ликвидности «ПраймПроцессор»</t>
  </si>
  <si>
    <t>Коэффициент  абсолютной ликвидности (АЛ)</t>
  </si>
  <si>
    <t>Коэффициент быстрой ликвидности (БЛ)</t>
  </si>
  <si>
    <t>Коэффициент текущей ликвидности (ТЛ)</t>
  </si>
  <si>
    <t>Таблица 5. Корреляции между коэффициентами ликвидности</t>
  </si>
  <si>
    <t>АЛ</t>
  </si>
  <si>
    <t>БЛ</t>
  </si>
  <si>
    <t>ТЛ</t>
  </si>
  <si>
    <t>Х</t>
  </si>
  <si>
    <t>Таблица 6. Балансовые коэффициенты для «модели» банкротства Альтмана</t>
  </si>
  <si>
    <t>оборотный капитал/активы</t>
  </si>
  <si>
    <t>нераспределенная прибыль/активы</t>
  </si>
  <si>
    <t>операционная прибыль/активы</t>
  </si>
  <si>
    <t>выручка/активы</t>
  </si>
  <si>
    <t>отношение балансовой стоимости собственного капитала к привлеченному капиталу</t>
  </si>
  <si>
    <t>Коэффциент банкротсктва</t>
  </si>
  <si>
    <t>Средства на бакнковском счете</t>
  </si>
  <si>
    <t>Товар на складе</t>
  </si>
  <si>
    <t>Товар в пути</t>
  </si>
  <si>
    <t>Пассивы (процессоры поставки по предоплаченным договорам)</t>
  </si>
  <si>
    <t>Год</t>
  </si>
  <si>
    <t>Квартал</t>
  </si>
  <si>
    <t>Доходы (выручка руб.)</t>
  </si>
  <si>
    <t>Издержки (себестоимость продаж руб.)</t>
  </si>
  <si>
    <t>Валовая прибыль (руб.)</t>
  </si>
  <si>
    <t>Модель Альтмана для непроизводственных предприятий</t>
  </si>
  <si>
    <t>X1</t>
  </si>
  <si>
    <t>X2</t>
  </si>
  <si>
    <t>X3</t>
  </si>
  <si>
    <t>X4</t>
  </si>
  <si>
    <t>X5</t>
  </si>
  <si>
    <t xml:space="preserve">*Проведем  расчет по моделе Альтмана для частных компаний. </t>
  </si>
  <si>
    <t>Таблица 7. Динамика коэффициентов банкротства в «модели» Альтмана*</t>
  </si>
  <si>
    <t>Z=0,717*X1+0?47*X2+3,107*X3+0,420*X4+0,998*X5</t>
  </si>
  <si>
    <t xml:space="preserve">Приложение. Данные по доходам "ПраймПроцессор" </t>
  </si>
  <si>
    <r>
      <rPr>
        <b/>
        <sz val="14"/>
        <color theme="1"/>
        <rFont val="Calibri"/>
        <family val="2"/>
        <charset val="204"/>
        <scheme val="minor"/>
      </rPr>
      <t>Выводы :</t>
    </r>
    <r>
      <rPr>
        <sz val="11"/>
        <color theme="1"/>
        <rFont val="Calibri"/>
        <family val="2"/>
        <scheme val="minor"/>
      </rPr>
      <t xml:space="preserve"> </t>
    </r>
  </si>
  <si>
    <t>Выводы:</t>
  </si>
  <si>
    <t xml:space="preserve">1. Фирма находится в характерной для таких фирм зоне неопределенности.                                                                                   2. Это вызвано тем, что фирма работает фактически с колес - использует средства вырученные от продажи микросхем в предыдущем периоде для закупки в текущем. Любой сбой в этой цепочке - для фирмы чреват крахом. </t>
  </si>
  <si>
    <t xml:space="preserve">1. Фирма не имеет каких-либо существенных активов, кроме тех что собраны на банковском счету и в виде микросхем , ноходящихся или на складе в виде, готовом для реализации на свободном рынке, или готовых для поставки по заключенны м договорам.   2. В зависимости от динамики поставок товара и  скорости его реализации коэффициет может изменяться на порядок.3. Фирма - мотылек, ее благополучие зависит исключительно от спроса рынка и от возможностей доставать микросхемы с большой скидкой. Это неставибльный субъект рынка.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</si>
</sst>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₽&quot;_-;\-* #,##0.00\ &quot;₽&quot;_-;_-* &quot;-&quot;??\ &quot;₽&quot;_-;_-@_-"/>
    <numFmt numFmtId="43" formatCode="_-* #,##0.00\ _₽_-;\-* #,##0.00\ _₽_-;_-* &quot;-&quot;??\ _₽_-;_-@_-"/>
    <numFmt numFmtId="164" formatCode="#,##0.00\ &quot;₽&quot;"/>
    <numFmt numFmtId="165" formatCode="0.000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4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9"/>
      <color rgb="FF313B3D"/>
      <name val="Roboto Slab"/>
      <charset val="204"/>
    </font>
    <font>
      <b/>
      <sz val="11"/>
      <color rgb="FF000000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theme="1"/>
      </left>
      <right style="thick">
        <color theme="1"/>
      </right>
      <top style="thick">
        <color theme="1"/>
      </top>
      <bottom style="thick">
        <color theme="1"/>
      </bottom>
      <diagonal/>
    </border>
    <border>
      <left style="thick">
        <color theme="1"/>
      </left>
      <right/>
      <top style="thick">
        <color theme="1"/>
      </top>
      <bottom style="thick">
        <color theme="1"/>
      </bottom>
      <diagonal/>
    </border>
    <border>
      <left/>
      <right/>
      <top style="thick">
        <color theme="1"/>
      </top>
      <bottom style="thick">
        <color theme="1"/>
      </bottom>
      <diagonal/>
    </border>
    <border>
      <left/>
      <right style="thick">
        <color theme="1"/>
      </right>
      <top style="thick">
        <color theme="1"/>
      </top>
      <bottom style="thick">
        <color theme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theme="1"/>
      </left>
      <right/>
      <top style="thick">
        <color theme="1"/>
      </top>
      <bottom/>
      <diagonal/>
    </border>
    <border>
      <left/>
      <right style="thick">
        <color theme="1"/>
      </right>
      <top style="thick">
        <color theme="1"/>
      </top>
      <bottom/>
      <diagonal/>
    </border>
    <border>
      <left style="thick">
        <color theme="1"/>
      </left>
      <right style="thick">
        <color theme="1"/>
      </right>
      <top style="thick">
        <color theme="1"/>
      </top>
      <bottom/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67">
    <xf numFmtId="0" fontId="0" fillId="0" borderId="0" xfId="0"/>
    <xf numFmtId="0" fontId="4" fillId="0" borderId="0" xfId="0" applyFont="1"/>
    <xf numFmtId="0" fontId="5" fillId="0" borderId="0" xfId="0" applyFont="1" applyAlignment="1">
      <alignment vertical="center"/>
    </xf>
    <xf numFmtId="0" fontId="7" fillId="0" borderId="5" xfId="0" applyFont="1" applyBorder="1" applyAlignment="1">
      <alignment vertical="center" wrapText="1"/>
    </xf>
    <xf numFmtId="0" fontId="7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2" borderId="5" xfId="0" applyFont="1" applyFill="1" applyBorder="1" applyAlignment="1">
      <alignment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/>
    </xf>
    <xf numFmtId="164" fontId="0" fillId="0" borderId="10" xfId="0" applyNumberFormat="1" applyBorder="1" applyAlignment="1">
      <alignment horizontal="center" vertical="center" wrapText="1"/>
    </xf>
    <xf numFmtId="164" fontId="0" fillId="0" borderId="10" xfId="0" applyNumberFormat="1" applyBorder="1"/>
    <xf numFmtId="0" fontId="0" fillId="0" borderId="10" xfId="0" applyBorder="1"/>
    <xf numFmtId="164" fontId="7" fillId="0" borderId="5" xfId="0" applyNumberFormat="1" applyFont="1" applyBorder="1" applyAlignment="1">
      <alignment horizontal="center" vertical="center" wrapText="1"/>
    </xf>
    <xf numFmtId="0" fontId="0" fillId="2" borderId="10" xfId="0" applyFill="1" applyBorder="1" applyAlignment="1">
      <alignment horizontal="center"/>
    </xf>
    <xf numFmtId="0" fontId="9" fillId="2" borderId="10" xfId="0" applyFont="1" applyFill="1" applyBorder="1" applyAlignment="1">
      <alignment horizontal="center" vertical="center" wrapText="1"/>
    </xf>
    <xf numFmtId="4" fontId="0" fillId="0" borderId="10" xfId="0" applyNumberFormat="1" applyBorder="1" applyAlignment="1">
      <alignment horizontal="center" vertical="center"/>
    </xf>
    <xf numFmtId="43" fontId="7" fillId="0" borderId="5" xfId="2" applyFont="1" applyBorder="1" applyAlignment="1">
      <alignment horizontal="center" vertical="center" wrapText="1"/>
    </xf>
    <xf numFmtId="165" fontId="7" fillId="0" borderId="5" xfId="0" applyNumberFormat="1" applyFont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/>
    </xf>
    <xf numFmtId="4" fontId="0" fillId="0" borderId="10" xfId="0" applyNumberFormat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3" fillId="2" borderId="10" xfId="0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3" fillId="0" borderId="1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44" fontId="7" fillId="0" borderId="6" xfId="1" applyFont="1" applyBorder="1" applyAlignment="1">
      <alignment horizontal="center" vertical="center" wrapText="1"/>
    </xf>
    <xf numFmtId="44" fontId="7" fillId="0" borderId="8" xfId="1" applyFont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1" fillId="0" borderId="11" xfId="0" applyFont="1" applyBorder="1" applyAlignment="1">
      <alignment horizontal="center"/>
    </xf>
    <xf numFmtId="43" fontId="7" fillId="0" borderId="5" xfId="0" applyNumberFormat="1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/>
    </xf>
    <xf numFmtId="0" fontId="7" fillId="2" borderId="12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2" fontId="4" fillId="0" borderId="9" xfId="0" applyNumberFormat="1" applyFont="1" applyBorder="1" applyAlignment="1">
      <alignment horizontal="center" vertical="center" wrapText="1"/>
    </xf>
    <xf numFmtId="0" fontId="0" fillId="0" borderId="0" xfId="0" applyAlignment="1"/>
    <xf numFmtId="0" fontId="1" fillId="0" borderId="0" xfId="0" applyFont="1"/>
    <xf numFmtId="0" fontId="13" fillId="0" borderId="0" xfId="0" applyFont="1"/>
    <xf numFmtId="0" fontId="0" fillId="0" borderId="0" xfId="0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top" wrapText="1"/>
    </xf>
    <xf numFmtId="0" fontId="0" fillId="0" borderId="0" xfId="0" applyAlignment="1">
      <alignment horizontal="left"/>
    </xf>
  </cellXfs>
  <cellStyles count="3">
    <cellStyle name="Денежный" xfId="1" builtinId="4"/>
    <cellStyle name="Обычный" xfId="0" builtinId="0"/>
    <cellStyle name="Финансовый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Коэффициент</a:t>
            </a:r>
            <a:r>
              <a:rPr lang="ru-RU" baseline="0"/>
              <a:t> абсолютной ликвидности / кварталы</a:t>
            </a:r>
          </a:p>
          <a:p>
            <a:pPr>
              <a:defRPr/>
            </a:pPr>
            <a:endParaRPr lang="ru-RU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ПраймПроцессор!$O$43:$V$43</c:f>
              <c:numCache>
                <c:formatCode>General</c:formatCode>
                <c:ptCount val="8"/>
                <c:pt idx="0">
                  <c:v>4.7978127505136001</c:v>
                </c:pt>
                <c:pt idx="1">
                  <c:v>2.9888060924210791</c:v>
                </c:pt>
                <c:pt idx="2">
                  <c:v>3.7093248609902534</c:v>
                </c:pt>
                <c:pt idx="3">
                  <c:v>10.09338752358898</c:v>
                </c:pt>
                <c:pt idx="4">
                  <c:v>89.046656754345506</c:v>
                </c:pt>
                <c:pt idx="5">
                  <c:v>119.07709666559136</c:v>
                </c:pt>
                <c:pt idx="6">
                  <c:v>14.393247466009532</c:v>
                </c:pt>
                <c:pt idx="7">
                  <c:v>119.46324946042451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7CB-47B4-B116-5D1B9CB71F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831799887"/>
        <c:axId val="1827150287"/>
      </c:barChart>
      <c:catAx>
        <c:axId val="1831799887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827150287"/>
        <c:crosses val="autoZero"/>
        <c:auto val="1"/>
        <c:lblAlgn val="ctr"/>
        <c:lblOffset val="100"/>
        <c:noMultiLvlLbl val="0"/>
      </c:catAx>
      <c:valAx>
        <c:axId val="18271502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83179988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Коэфф Альтман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ПраймПроцессор!$C$98:$J$98</c:f>
              <c:numCache>
                <c:formatCode>_(* #,##0.00_);_(* \(#,##0.00\);_(* "-"??_);_(@_)</c:formatCode>
                <c:ptCount val="8"/>
                <c:pt idx="0">
                  <c:v>1.6324858978662795</c:v>
                </c:pt>
                <c:pt idx="1">
                  <c:v>1.4028532438248318</c:v>
                </c:pt>
                <c:pt idx="2">
                  <c:v>1.7236648838313375</c:v>
                </c:pt>
                <c:pt idx="3">
                  <c:v>1.5971009887619829</c:v>
                </c:pt>
                <c:pt idx="4">
                  <c:v>1.5812752837119095</c:v>
                </c:pt>
                <c:pt idx="5">
                  <c:v>1.5990645906072252</c:v>
                </c:pt>
                <c:pt idx="6">
                  <c:v>1.5664187286900264</c:v>
                </c:pt>
                <c:pt idx="7">
                  <c:v>1.6199171085492934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882-4664-BA6C-E81D8F7BAB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16889487"/>
        <c:axId val="1827156527"/>
      </c:barChart>
      <c:catAx>
        <c:axId val="1916889487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827156527"/>
        <c:crosses val="autoZero"/>
        <c:auto val="1"/>
        <c:lblAlgn val="ctr"/>
        <c:lblOffset val="100"/>
        <c:noMultiLvlLbl val="0"/>
      </c:catAx>
      <c:valAx>
        <c:axId val="18271565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91688948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336550</xdr:colOff>
      <xdr:row>116</xdr:row>
      <xdr:rowOff>101600</xdr:rowOff>
    </xdr:from>
    <xdr:to>
      <xdr:col>7</xdr:col>
      <xdr:colOff>279400</xdr:colOff>
      <xdr:row>126</xdr:row>
      <xdr:rowOff>6350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ED27958-1000-4793-81EB-95674FB757BA}"/>
            </a:ext>
          </a:extLst>
        </xdr:cNvPr>
        <xdr:cNvSpPr txBox="1"/>
      </xdr:nvSpPr>
      <xdr:spPr>
        <a:xfrm>
          <a:off x="1225550" y="38004750"/>
          <a:ext cx="6413500" cy="17462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ru-RU" sz="1100"/>
            <a:t>Модель Альтмана для непроизводственных предприятийВ 1993 году Альтмана предложил модель для непроизводственных предприятий. Формула расчета интегрального показателя следующая:</a:t>
          </a:r>
          <a:r>
            <a:rPr lang="en-US" sz="1100"/>
            <a:t>Z** = 6.56*X1 + 3.26*X2 + 6.72*X3 + 1.05*X4</a:t>
          </a:r>
          <a:r>
            <a:rPr lang="ru-RU" sz="1100"/>
            <a:t>Коэффициент	Формула расчета	Расчет по РСБУ	Расчет по МСФО</a:t>
          </a:r>
          <a:r>
            <a:rPr lang="en-US" sz="1100"/>
            <a:t>X1	</a:t>
          </a:r>
          <a:r>
            <a:rPr lang="ru-RU" sz="1100"/>
            <a:t>Х1 = Оборотный капитал/Активы	(стр.1200-стр.1500)/ стр.1600	(</a:t>
          </a:r>
          <a:r>
            <a:rPr lang="en-US" sz="1100"/>
            <a:t>Working Capital) / Total Assets </a:t>
          </a:r>
          <a:r>
            <a:rPr lang="ru-RU" sz="1100"/>
            <a:t>Х2	Х2= Нераспределенная прибыль/Активы	стр.2400/ стр.1600	</a:t>
          </a:r>
          <a:r>
            <a:rPr lang="en-US" sz="1100"/>
            <a:t>Retained Earnings / Total Assets </a:t>
          </a:r>
          <a:r>
            <a:rPr lang="ru-RU" sz="1100"/>
            <a:t>Х3	Х3 = Операционная прибыль/Активы	стр.2300/ стр.1600	</a:t>
          </a:r>
          <a:r>
            <a:rPr lang="en-US" sz="1100"/>
            <a:t>EBIT / Total Assets </a:t>
          </a:r>
          <a:r>
            <a:rPr lang="ru-RU" sz="1100"/>
            <a:t>Х4	Х4 = Собственный капитал/ Обязательства	стр.1300/ (стр.1400+стр.1500)	</a:t>
          </a:r>
          <a:r>
            <a:rPr lang="en-US" sz="1100"/>
            <a:t>Value of Equity/ Book value of Total Liabilities</a:t>
          </a:r>
          <a:r>
            <a:rPr lang="ru-RU" sz="1100"/>
            <a:t>Источник: </a:t>
          </a:r>
          <a:r>
            <a:rPr lang="en-US" sz="1100"/>
            <a:t>https://finzz.ru/model-altmana.html</a:t>
          </a:r>
          <a:endParaRPr lang="ru-RU" sz="1100"/>
        </a:p>
      </xdr:txBody>
    </xdr:sp>
    <xdr:clientData/>
  </xdr:twoCellAnchor>
  <xdr:twoCellAnchor>
    <xdr:from>
      <xdr:col>14</xdr:col>
      <xdr:colOff>28575</xdr:colOff>
      <xdr:row>54</xdr:row>
      <xdr:rowOff>38100</xdr:rowOff>
    </xdr:from>
    <xdr:to>
      <xdr:col>26</xdr:col>
      <xdr:colOff>409575</xdr:colOff>
      <xdr:row>60</xdr:row>
      <xdr:rowOff>838200</xdr:rowOff>
    </xdr:to>
    <xdr:graphicFrame macro="">
      <xdr:nvGraphicFramePr>
        <xdr:cNvPr id="7" name="Диаграмма 6">
          <a:extLst>
            <a:ext uri="{FF2B5EF4-FFF2-40B4-BE49-F238E27FC236}">
              <a16:creationId xmlns:a16="http://schemas.microsoft.com/office/drawing/2014/main" id="{9607CE14-E916-4F3A-9707-780F82E5F4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609599</xdr:colOff>
      <xdr:row>91</xdr:row>
      <xdr:rowOff>219075</xdr:rowOff>
    </xdr:from>
    <xdr:to>
      <xdr:col>25</xdr:col>
      <xdr:colOff>333374</xdr:colOff>
      <xdr:row>112</xdr:row>
      <xdr:rowOff>180975</xdr:rowOff>
    </xdr:to>
    <xdr:graphicFrame macro="">
      <xdr:nvGraphicFramePr>
        <xdr:cNvPr id="8" name="Диаграмма 7">
          <a:extLst>
            <a:ext uri="{FF2B5EF4-FFF2-40B4-BE49-F238E27FC236}">
              <a16:creationId xmlns:a16="http://schemas.microsoft.com/office/drawing/2014/main" id="{5857C6EE-7D52-44C6-BE19-B546774FB2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21</xdr:col>
      <xdr:colOff>333375</xdr:colOff>
      <xdr:row>115</xdr:row>
      <xdr:rowOff>46502</xdr:rowOff>
    </xdr:from>
    <xdr:to>
      <xdr:col>29</xdr:col>
      <xdr:colOff>353395</xdr:colOff>
      <xdr:row>122</xdr:row>
      <xdr:rowOff>28839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B4FA083C-989C-4D01-8B71-9FAFD50572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7173575" y="38841827"/>
          <a:ext cx="4896820" cy="13348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Z128"/>
  <sheetViews>
    <sheetView tabSelected="1" topLeftCell="A98" workbookViewId="0">
      <selection activeCell="O63" sqref="O63:Z72"/>
    </sheetView>
  </sheetViews>
  <sheetFormatPr defaultRowHeight="15"/>
  <cols>
    <col min="1" max="2" width="12.7109375" customWidth="1"/>
    <col min="3" max="3" width="16" customWidth="1"/>
    <col min="4" max="4" width="17.5703125" customWidth="1"/>
    <col min="5" max="5" width="16.140625" customWidth="1"/>
    <col min="6" max="6" width="15.42578125" customWidth="1"/>
    <col min="7" max="7" width="15.7109375" customWidth="1"/>
    <col min="8" max="8" width="14.7109375" customWidth="1"/>
    <col min="9" max="9" width="15.85546875" customWidth="1"/>
    <col min="10" max="10" width="15.140625" customWidth="1"/>
  </cols>
  <sheetData>
    <row r="2" spans="1:12" ht="53.25" customHeight="1" thickBot="1">
      <c r="A2" s="26" t="s">
        <v>0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</row>
    <row r="3" spans="1:12" ht="16.5" thickTop="1" thickBot="1">
      <c r="A3" s="27" t="s">
        <v>3</v>
      </c>
      <c r="B3" s="27"/>
      <c r="C3" s="27">
        <v>2022</v>
      </c>
      <c r="D3" s="27"/>
      <c r="E3" s="27"/>
      <c r="F3" s="27"/>
      <c r="G3" s="27">
        <v>2023</v>
      </c>
      <c r="H3" s="27"/>
      <c r="I3" s="27"/>
      <c r="J3" s="27"/>
    </row>
    <row r="4" spans="1:12" ht="16.5" thickTop="1" thickBot="1">
      <c r="A4" s="27" t="s">
        <v>4</v>
      </c>
      <c r="B4" s="27"/>
      <c r="C4" s="11">
        <v>1</v>
      </c>
      <c r="D4" s="11">
        <v>2</v>
      </c>
      <c r="E4" s="11">
        <v>3</v>
      </c>
      <c r="F4" s="11">
        <v>4</v>
      </c>
      <c r="G4" s="11">
        <v>1</v>
      </c>
      <c r="H4" s="11">
        <v>2</v>
      </c>
      <c r="I4" s="11">
        <v>3</v>
      </c>
      <c r="J4" s="11">
        <v>4</v>
      </c>
    </row>
    <row r="5" spans="1:12" ht="16.5" thickTop="1" thickBot="1">
      <c r="A5" s="28" t="s">
        <v>1</v>
      </c>
      <c r="B5" s="28"/>
      <c r="C5" s="12">
        <f>SUM(C6:C8)</f>
        <v>16792344.626797602</v>
      </c>
      <c r="D5" s="13">
        <f>SUM(D6:D8)</f>
        <v>12851866.197410639</v>
      </c>
      <c r="E5" s="13">
        <f t="shared" ref="E5:J5" si="0">SUM(E6:E8)</f>
        <v>11127974.582970761</v>
      </c>
      <c r="F5" s="13">
        <f t="shared" si="0"/>
        <v>15140081.28538347</v>
      </c>
      <c r="G5" s="13">
        <f t="shared" si="0"/>
        <v>17809331.350869101</v>
      </c>
      <c r="H5" s="13">
        <f t="shared" si="0"/>
        <v>17861564.499838702</v>
      </c>
      <c r="I5" s="13">
        <f t="shared" si="0"/>
        <v>21589871.199014299</v>
      </c>
      <c r="J5" s="13">
        <f t="shared" si="0"/>
        <v>23892649.8920849</v>
      </c>
    </row>
    <row r="6" spans="1:12" ht="26.45" customHeight="1" thickTop="1" thickBot="1">
      <c r="A6" s="30" t="s">
        <v>35</v>
      </c>
      <c r="B6" s="30"/>
      <c r="C6" s="12">
        <v>3500000</v>
      </c>
      <c r="D6" s="12">
        <v>4500000</v>
      </c>
      <c r="E6" s="12">
        <v>2300000</v>
      </c>
      <c r="F6" s="12">
        <v>3000000</v>
      </c>
      <c r="G6" s="12">
        <v>4200000</v>
      </c>
      <c r="H6" s="12">
        <v>4000000</v>
      </c>
      <c r="I6" s="12">
        <v>5200000</v>
      </c>
      <c r="J6" s="12">
        <v>5300000</v>
      </c>
    </row>
    <row r="7" spans="1:12" ht="16.5" thickTop="1" thickBot="1">
      <c r="A7" s="28" t="s">
        <v>36</v>
      </c>
      <c r="B7" s="28"/>
      <c r="C7" s="12">
        <v>10792344.6267976</v>
      </c>
      <c r="D7" s="12">
        <v>5851866.1974106403</v>
      </c>
      <c r="E7" s="12">
        <v>6327974.5829707598</v>
      </c>
      <c r="F7" s="12">
        <v>8640081.2853834704</v>
      </c>
      <c r="G7" s="12">
        <v>10109331.350869101</v>
      </c>
      <c r="H7" s="12">
        <v>10361564.499838701</v>
      </c>
      <c r="I7" s="12">
        <v>11889871.1990143</v>
      </c>
      <c r="J7" s="12">
        <v>14092649.8920849</v>
      </c>
    </row>
    <row r="8" spans="1:12" ht="16.5" thickTop="1" thickBot="1">
      <c r="A8" s="28" t="s">
        <v>37</v>
      </c>
      <c r="B8" s="28"/>
      <c r="C8" s="12">
        <v>2500000</v>
      </c>
      <c r="D8" s="12">
        <v>2500000</v>
      </c>
      <c r="E8" s="12">
        <v>2500000</v>
      </c>
      <c r="F8" s="12">
        <v>3500000</v>
      </c>
      <c r="G8" s="12">
        <v>3500000</v>
      </c>
      <c r="H8" s="12">
        <v>3500000</v>
      </c>
      <c r="I8" s="12">
        <v>4500000</v>
      </c>
      <c r="J8" s="12">
        <v>4500000</v>
      </c>
    </row>
    <row r="9" spans="1:12" ht="16.5" thickTop="1" thickBot="1">
      <c r="A9" s="28"/>
      <c r="B9" s="28"/>
      <c r="C9" s="14"/>
      <c r="D9" s="12"/>
      <c r="E9" s="12"/>
      <c r="F9" s="12"/>
      <c r="G9" s="12"/>
      <c r="H9" s="12"/>
      <c r="I9" s="12"/>
      <c r="J9" s="12"/>
    </row>
    <row r="10" spans="1:12" ht="16.5" thickTop="1" thickBot="1">
      <c r="A10" s="28"/>
      <c r="B10" s="28"/>
      <c r="C10" s="12"/>
      <c r="D10" s="12"/>
      <c r="E10" s="12"/>
      <c r="F10" s="12"/>
      <c r="G10" s="12"/>
      <c r="H10" s="12"/>
      <c r="I10" s="12"/>
      <c r="J10" s="12"/>
    </row>
    <row r="11" spans="1:12" ht="16.5" thickTop="1" thickBot="1">
      <c r="A11" s="28"/>
      <c r="B11" s="28"/>
      <c r="C11" s="12"/>
      <c r="D11" s="12"/>
      <c r="E11" s="12"/>
      <c r="F11" s="12"/>
      <c r="G11" s="12"/>
      <c r="H11" s="12"/>
      <c r="I11" s="12"/>
      <c r="J11" s="12"/>
    </row>
    <row r="12" spans="1:12" ht="72.95" customHeight="1" thickTop="1" thickBot="1">
      <c r="A12" s="30" t="s">
        <v>38</v>
      </c>
      <c r="B12" s="30"/>
      <c r="C12" s="12">
        <v>3500000</v>
      </c>
      <c r="D12" s="12">
        <v>4300000</v>
      </c>
      <c r="E12" s="12">
        <v>3000000</v>
      </c>
      <c r="F12" s="12">
        <v>1500000</v>
      </c>
      <c r="G12" s="12">
        <v>200000</v>
      </c>
      <c r="H12" s="12">
        <v>150000</v>
      </c>
      <c r="I12" s="12">
        <v>1500000</v>
      </c>
      <c r="J12" s="12">
        <v>200000</v>
      </c>
    </row>
    <row r="13" spans="1:12" ht="16.5" thickTop="1" thickBot="1">
      <c r="A13" s="29"/>
      <c r="B13" s="29"/>
      <c r="C13" s="12"/>
      <c r="D13" s="12"/>
      <c r="E13" s="12"/>
      <c r="F13" s="12"/>
      <c r="G13" s="12"/>
      <c r="H13" s="12"/>
      <c r="I13" s="12"/>
      <c r="J13" s="12"/>
    </row>
    <row r="14" spans="1:12" ht="16.5" thickTop="1" thickBot="1">
      <c r="A14" s="29"/>
      <c r="B14" s="29"/>
      <c r="C14" s="12"/>
      <c r="D14" s="12"/>
      <c r="E14" s="12"/>
      <c r="F14" s="12"/>
      <c r="G14" s="12"/>
      <c r="H14" s="12"/>
      <c r="I14" s="12"/>
      <c r="J14" s="12"/>
    </row>
    <row r="15" spans="1:12" ht="16.5" thickTop="1" thickBot="1">
      <c r="A15" s="29"/>
      <c r="B15" s="29"/>
      <c r="C15" s="12"/>
      <c r="D15" s="12"/>
      <c r="E15" s="12"/>
      <c r="F15" s="12"/>
      <c r="G15" s="12"/>
      <c r="H15" s="12"/>
      <c r="I15" s="12"/>
      <c r="J15" s="12"/>
    </row>
    <row r="16" spans="1:12" ht="16.5" thickTop="1" thickBot="1">
      <c r="A16" s="29"/>
      <c r="B16" s="29"/>
      <c r="C16" s="12"/>
      <c r="D16" s="12"/>
      <c r="E16" s="12"/>
      <c r="F16" s="12"/>
      <c r="G16" s="12"/>
      <c r="H16" s="12"/>
      <c r="I16" s="12"/>
      <c r="J16" s="12"/>
    </row>
    <row r="17" spans="1:12" ht="16.5" thickTop="1" thickBot="1">
      <c r="A17" s="29"/>
      <c r="B17" s="29"/>
      <c r="C17" s="12"/>
      <c r="D17" s="12"/>
      <c r="E17" s="12"/>
      <c r="F17" s="12"/>
      <c r="G17" s="12"/>
      <c r="H17" s="12"/>
      <c r="I17" s="12"/>
      <c r="J17" s="12"/>
    </row>
    <row r="18" spans="1:12" ht="30.75" customHeight="1" thickTop="1" thickBot="1">
      <c r="A18" s="30" t="s">
        <v>2</v>
      </c>
      <c r="B18" s="30"/>
      <c r="C18" s="12">
        <v>2000000</v>
      </c>
      <c r="D18" s="12">
        <v>2000000</v>
      </c>
      <c r="E18" s="12">
        <v>2000000</v>
      </c>
      <c r="F18" s="12">
        <v>2000000</v>
      </c>
      <c r="G18" s="12">
        <v>2000000</v>
      </c>
      <c r="H18" s="12">
        <v>2000000</v>
      </c>
      <c r="I18" s="12">
        <v>2000000</v>
      </c>
      <c r="J18" s="12">
        <v>2000000</v>
      </c>
    </row>
    <row r="19" spans="1:12" ht="15.75" thickTop="1"/>
    <row r="27" spans="1:12" ht="37.5" customHeight="1"/>
    <row r="28" spans="1:12" ht="51" customHeight="1" thickBot="1">
      <c r="A28" s="31" t="s">
        <v>5</v>
      </c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</row>
    <row r="29" spans="1:12" ht="16.5" thickTop="1" thickBot="1">
      <c r="A29" s="32" t="s">
        <v>3</v>
      </c>
      <c r="B29" s="33"/>
      <c r="C29" s="34">
        <v>2022</v>
      </c>
      <c r="D29" s="34"/>
      <c r="E29" s="34"/>
      <c r="F29" s="33"/>
      <c r="G29" s="32">
        <v>2023</v>
      </c>
      <c r="H29" s="34"/>
      <c r="I29" s="34"/>
      <c r="J29" s="33"/>
    </row>
    <row r="30" spans="1:12" ht="16.5" thickTop="1" thickBot="1">
      <c r="A30" s="32" t="s">
        <v>4</v>
      </c>
      <c r="B30" s="33"/>
      <c r="C30" s="7">
        <v>1</v>
      </c>
      <c r="D30" s="7">
        <v>2</v>
      </c>
      <c r="E30" s="7">
        <v>3</v>
      </c>
      <c r="F30" s="7">
        <v>4</v>
      </c>
      <c r="G30" s="7">
        <v>1</v>
      </c>
      <c r="H30" s="7">
        <v>2</v>
      </c>
      <c r="I30" s="7">
        <v>3</v>
      </c>
      <c r="J30" s="7">
        <v>4</v>
      </c>
    </row>
    <row r="31" spans="1:12" ht="63.75" customHeight="1" thickTop="1" thickBot="1">
      <c r="A31" s="30" t="s">
        <v>6</v>
      </c>
      <c r="B31" s="30"/>
      <c r="C31" s="19">
        <f>C18/C5</f>
        <v>0.11910189103720245</v>
      </c>
      <c r="D31" s="19">
        <f t="shared" ref="D31:J31" si="1">D18/D5</f>
        <v>0.15561942283549099</v>
      </c>
      <c r="E31" s="19">
        <f t="shared" si="1"/>
        <v>0.17972722574875558</v>
      </c>
      <c r="F31" s="19">
        <f t="shared" si="1"/>
        <v>0.13209968706910702</v>
      </c>
      <c r="G31" s="19">
        <f t="shared" si="1"/>
        <v>0.11230067881815223</v>
      </c>
      <c r="H31" s="19">
        <f t="shared" si="1"/>
        <v>0.11197227432222194</v>
      </c>
      <c r="I31" s="19">
        <f t="shared" si="1"/>
        <v>9.2636032033915586E-2</v>
      </c>
      <c r="J31" s="19">
        <f t="shared" si="1"/>
        <v>8.3707751506565009E-2</v>
      </c>
    </row>
    <row r="32" spans="1:12" ht="88.5" customHeight="1" thickTop="1" thickBot="1">
      <c r="A32" s="30" t="s">
        <v>7</v>
      </c>
      <c r="B32" s="30"/>
      <c r="C32" s="19">
        <f>C18/(C5-C18)</f>
        <v>0.13520507062665565</v>
      </c>
      <c r="D32" s="19">
        <f t="shared" ref="D32:J32" si="2">D18/(D5-D18)</f>
        <v>0.18430009766220851</v>
      </c>
      <c r="E32" s="19">
        <f t="shared" si="2"/>
        <v>0.21910665743211202</v>
      </c>
      <c r="F32" s="19">
        <f t="shared" si="2"/>
        <v>0.15220605995982114</v>
      </c>
      <c r="G32" s="19">
        <f t="shared" si="2"/>
        <v>0.1265075641475534</v>
      </c>
      <c r="H32" s="19">
        <f t="shared" si="2"/>
        <v>0.12609096662692626</v>
      </c>
      <c r="I32" s="19">
        <f t="shared" si="2"/>
        <v>0.10209357579138315</v>
      </c>
      <c r="J32" s="19">
        <f t="shared" si="2"/>
        <v>9.1354861556667152E-2</v>
      </c>
    </row>
    <row r="33" spans="1:22" ht="84" customHeight="1" thickTop="1" thickBot="1">
      <c r="A33" s="30" t="s">
        <v>8</v>
      </c>
      <c r="B33" s="30"/>
      <c r="C33" s="19">
        <f>(C6+C8)/(C7+C8)</f>
        <v>0.45138763464677967</v>
      </c>
      <c r="D33" s="19">
        <f t="shared" ref="D33:J33" si="3">(D6+D8)/(D7+D8)</f>
        <v>0.83813603265941161</v>
      </c>
      <c r="E33" s="19">
        <f t="shared" si="3"/>
        <v>0.54372607837580789</v>
      </c>
      <c r="F33" s="19">
        <f t="shared" si="3"/>
        <v>0.53541651387671774</v>
      </c>
      <c r="G33" s="19">
        <f t="shared" si="3"/>
        <v>0.56578826699728146</v>
      </c>
      <c r="H33" s="19">
        <f t="shared" si="3"/>
        <v>0.54106446643070294</v>
      </c>
      <c r="I33" s="19">
        <f t="shared" si="3"/>
        <v>0.59182893399329251</v>
      </c>
      <c r="J33" s="19">
        <f t="shared" si="3"/>
        <v>0.52709000905631909</v>
      </c>
    </row>
    <row r="34" spans="1:22" ht="125.25" customHeight="1" thickTop="1" thickBot="1">
      <c r="A34" s="30" t="s">
        <v>9</v>
      </c>
      <c r="B34" s="30"/>
      <c r="C34" s="19">
        <f>C18/(C5-C18)</f>
        <v>0.13520507062665565</v>
      </c>
      <c r="D34" s="19">
        <f t="shared" ref="D34:J34" si="4">D18/(D5-D18)</f>
        <v>0.18430009766220851</v>
      </c>
      <c r="E34" s="19">
        <f t="shared" si="4"/>
        <v>0.21910665743211202</v>
      </c>
      <c r="F34" s="19">
        <f t="shared" si="4"/>
        <v>0.15220605995982114</v>
      </c>
      <c r="G34" s="19">
        <f t="shared" si="4"/>
        <v>0.1265075641475534</v>
      </c>
      <c r="H34" s="19">
        <f t="shared" si="4"/>
        <v>0.12609096662692626</v>
      </c>
      <c r="I34" s="19">
        <f t="shared" si="4"/>
        <v>0.10209357579138315</v>
      </c>
      <c r="J34" s="19">
        <f t="shared" si="4"/>
        <v>9.1354861556667152E-2</v>
      </c>
    </row>
    <row r="35" spans="1:22" ht="94.5" customHeight="1" thickTop="1" thickBot="1">
      <c r="A35" s="30" t="s">
        <v>10</v>
      </c>
      <c r="B35" s="30"/>
      <c r="C35" s="19">
        <f>B111/C6</f>
        <v>0.79943293531834281</v>
      </c>
      <c r="D35" s="19">
        <f t="shared" ref="D35:J35" si="5">C111/D6</f>
        <v>0.33714455458332887</v>
      </c>
      <c r="E35" s="19">
        <f t="shared" si="5"/>
        <v>0.91709776564793477</v>
      </c>
      <c r="F35" s="19">
        <f t="shared" si="5"/>
        <v>0.82286488432223659</v>
      </c>
      <c r="G35" s="19">
        <f t="shared" si="5"/>
        <v>0.68770961570538336</v>
      </c>
      <c r="H35" s="19">
        <f t="shared" si="5"/>
        <v>0.74011174998847995</v>
      </c>
      <c r="I35" s="19">
        <f t="shared" si="5"/>
        <v>0.67629278217578848</v>
      </c>
      <c r="J35" s="19">
        <f t="shared" si="5"/>
        <v>0.78646199238315662</v>
      </c>
    </row>
    <row r="36" spans="1:22" ht="15.75" thickTop="1"/>
    <row r="40" spans="1:22" ht="18.75">
      <c r="A40" s="35" t="s">
        <v>11</v>
      </c>
      <c r="B40" s="35"/>
      <c r="C40" s="35"/>
      <c r="D40" s="35"/>
      <c r="E40" s="35"/>
      <c r="F40" s="35"/>
      <c r="G40" s="35"/>
    </row>
    <row r="41" spans="1:22" ht="15.75" thickBot="1"/>
    <row r="42" spans="1:22" ht="16.5" thickTop="1" thickBot="1">
      <c r="A42" s="6"/>
      <c r="B42" s="6" t="s">
        <v>12</v>
      </c>
      <c r="C42" s="6" t="s">
        <v>13</v>
      </c>
      <c r="D42" s="6" t="s">
        <v>14</v>
      </c>
      <c r="E42" s="6" t="s">
        <v>15</v>
      </c>
      <c r="F42" s="6" t="s">
        <v>16</v>
      </c>
      <c r="O42">
        <v>1</v>
      </c>
      <c r="P42">
        <v>2</v>
      </c>
      <c r="Q42">
        <v>3</v>
      </c>
      <c r="R42">
        <v>4</v>
      </c>
      <c r="S42">
        <v>5</v>
      </c>
      <c r="T42">
        <v>6</v>
      </c>
      <c r="U42">
        <v>7</v>
      </c>
      <c r="V42">
        <v>8</v>
      </c>
    </row>
    <row r="43" spans="1:22" ht="16.5" thickTop="1" thickBot="1">
      <c r="A43" s="3" t="s">
        <v>12</v>
      </c>
      <c r="B43" s="4">
        <v>1</v>
      </c>
      <c r="C43" s="20">
        <f>CORREL(C31:J31,C32:J32)</f>
        <v>0.99941396846808128</v>
      </c>
      <c r="D43" s="20">
        <f>CORREL(C31:J31,C33:J33)</f>
        <v>0.34602089231003269</v>
      </c>
      <c r="E43" s="20">
        <f>CORREL(C31:J31,C34:J34)</f>
        <v>0.99941396846808128</v>
      </c>
      <c r="F43" s="20">
        <f>CORREL(C31:J31,C35:J35)</f>
        <v>-4.7830150836404212E-2</v>
      </c>
      <c r="O43">
        <v>4.7978127505136001</v>
      </c>
      <c r="P43">
        <v>2.9888060924210791</v>
      </c>
      <c r="Q43">
        <v>3.7093248609902534</v>
      </c>
      <c r="R43">
        <v>10.09338752358898</v>
      </c>
      <c r="S43">
        <v>89.046656754345506</v>
      </c>
      <c r="T43">
        <v>119.07709666559136</v>
      </c>
      <c r="U43">
        <v>14.393247466009532</v>
      </c>
      <c r="V43">
        <v>119.46324946042451</v>
      </c>
    </row>
    <row r="44" spans="1:22" ht="16.5" thickTop="1" thickBot="1">
      <c r="A44" s="3" t="s">
        <v>13</v>
      </c>
      <c r="B44" s="4" t="s">
        <v>17</v>
      </c>
      <c r="C44" s="20">
        <v>1</v>
      </c>
      <c r="D44" s="20">
        <f>CORREL(C32:J32,C33:J33)</f>
        <v>0.34348377625771453</v>
      </c>
      <c r="E44" s="20">
        <f>CORREL(C32:J32,C34:J34)</f>
        <v>0.99999999999999989</v>
      </c>
      <c r="F44" s="20">
        <f>CORREL(C32:J32,C35:J35)</f>
        <v>-3.7597356697591192E-2</v>
      </c>
    </row>
    <row r="45" spans="1:22" ht="16.5" thickTop="1" thickBot="1">
      <c r="A45" s="3" t="s">
        <v>18</v>
      </c>
      <c r="B45" s="4" t="s">
        <v>17</v>
      </c>
      <c r="C45" s="3" t="s">
        <v>17</v>
      </c>
      <c r="D45" s="20">
        <v>1</v>
      </c>
      <c r="E45" s="20">
        <f>CORREL(C33:J33,C34:J34)</f>
        <v>0.34348377625771453</v>
      </c>
      <c r="F45" s="20">
        <f>CORREL(C33:J33,C35:J35)</f>
        <v>-0.90536807074772718</v>
      </c>
    </row>
    <row r="46" spans="1:22" ht="16.5" thickTop="1" thickBot="1">
      <c r="A46" s="3" t="s">
        <v>15</v>
      </c>
      <c r="B46" s="4" t="s">
        <v>17</v>
      </c>
      <c r="C46" s="4" t="s">
        <v>17</v>
      </c>
      <c r="D46" s="4" t="s">
        <v>27</v>
      </c>
      <c r="E46" s="20">
        <v>1</v>
      </c>
      <c r="F46" s="20">
        <f>CORREL(C34:J34,C35:J35)</f>
        <v>-3.7597356697591192E-2</v>
      </c>
    </row>
    <row r="47" spans="1:22" ht="16.5" thickTop="1" thickBot="1">
      <c r="A47" s="3" t="s">
        <v>16</v>
      </c>
      <c r="B47" s="4" t="s">
        <v>17</v>
      </c>
      <c r="C47" s="4" t="s">
        <v>17</v>
      </c>
      <c r="D47" s="4" t="s">
        <v>17</v>
      </c>
      <c r="E47" s="4" t="s">
        <v>17</v>
      </c>
      <c r="F47" s="4">
        <v>1</v>
      </c>
    </row>
    <row r="48" spans="1:22" ht="19.5" thickTop="1">
      <c r="A48" s="1"/>
    </row>
    <row r="52" spans="1:26" ht="18.75">
      <c r="A52" s="40" t="s">
        <v>19</v>
      </c>
      <c r="B52" s="40"/>
      <c r="C52" s="40"/>
      <c r="D52" s="40"/>
      <c r="E52" s="40"/>
    </row>
    <row r="55" spans="1:26" ht="15.75" thickBot="1"/>
    <row r="56" spans="1:26" ht="20.25" thickTop="1" thickBot="1">
      <c r="A56" s="32" t="s">
        <v>3</v>
      </c>
      <c r="B56" s="33"/>
      <c r="C56" s="32">
        <v>2022</v>
      </c>
      <c r="D56" s="34"/>
      <c r="E56" s="34"/>
      <c r="F56" s="33"/>
      <c r="G56" s="32">
        <v>2023</v>
      </c>
      <c r="H56" s="34"/>
      <c r="I56" s="34"/>
      <c r="J56" s="33"/>
      <c r="K56" s="36"/>
      <c r="L56" s="36"/>
    </row>
    <row r="57" spans="1:26" ht="16.5" thickTop="1" thickBot="1">
      <c r="A57" s="51" t="s">
        <v>4</v>
      </c>
      <c r="B57" s="52"/>
      <c r="C57" s="48">
        <v>1</v>
      </c>
      <c r="D57" s="48">
        <v>2</v>
      </c>
      <c r="E57" s="48">
        <v>3</v>
      </c>
      <c r="F57" s="48">
        <v>4</v>
      </c>
      <c r="G57" s="48">
        <v>1</v>
      </c>
      <c r="H57" s="48">
        <v>2</v>
      </c>
      <c r="I57" s="48">
        <v>3</v>
      </c>
      <c r="J57" s="48">
        <v>4</v>
      </c>
      <c r="K57" s="53"/>
      <c r="L57" s="53"/>
    </row>
    <row r="58" spans="1:26" ht="96.75" customHeight="1" thickBot="1">
      <c r="A58" s="54" t="s">
        <v>20</v>
      </c>
      <c r="B58" s="54"/>
      <c r="C58" s="59">
        <v>4.7978127505136001</v>
      </c>
      <c r="D58" s="59">
        <v>2.9888060924210791</v>
      </c>
      <c r="E58" s="59">
        <v>3.7093248609902534</v>
      </c>
      <c r="F58" s="59">
        <v>10.09338752358898</v>
      </c>
      <c r="G58" s="59">
        <v>89.046656754345506</v>
      </c>
      <c r="H58" s="59">
        <v>119.07709666559136</v>
      </c>
      <c r="I58" s="59">
        <v>14.393247466009532</v>
      </c>
      <c r="J58" s="59">
        <v>119.46324946042451</v>
      </c>
      <c r="K58" s="55"/>
      <c r="L58" s="55"/>
    </row>
    <row r="59" spans="1:26" ht="15.75" customHeight="1" thickBot="1">
      <c r="A59" s="54"/>
      <c r="B59" s="54"/>
      <c r="C59" s="37"/>
      <c r="D59" s="37"/>
      <c r="E59" s="37"/>
      <c r="F59" s="37"/>
      <c r="G59" s="37"/>
      <c r="H59" s="37"/>
      <c r="I59" s="37"/>
      <c r="J59" s="37"/>
      <c r="K59" s="55"/>
      <c r="L59" s="55"/>
    </row>
    <row r="60" spans="1:26" ht="94.5" customHeight="1" thickBot="1">
      <c r="A60" s="54" t="s">
        <v>21</v>
      </c>
      <c r="B60" s="54"/>
      <c r="C60" s="56">
        <v>4.7978127505136001</v>
      </c>
      <c r="D60" s="56">
        <v>2.9888060924210791</v>
      </c>
      <c r="E60" s="56">
        <v>3.7093248609902534</v>
      </c>
      <c r="F60" s="56">
        <v>10.09338752358898</v>
      </c>
      <c r="G60" s="56">
        <v>89.046656754345506</v>
      </c>
      <c r="H60" s="56">
        <v>119.07709666559136</v>
      </c>
      <c r="I60" s="56">
        <v>14.393247466009532</v>
      </c>
      <c r="J60" s="56">
        <v>119.46324946042451</v>
      </c>
      <c r="K60" s="57"/>
      <c r="L60" s="57"/>
    </row>
    <row r="61" spans="1:26" ht="94.5" customHeight="1" thickBot="1">
      <c r="A61" s="58" t="s">
        <v>22</v>
      </c>
      <c r="B61" s="58"/>
      <c r="C61" s="56">
        <v>4.7978127505136001</v>
      </c>
      <c r="D61" s="56">
        <v>2.9888060924210791</v>
      </c>
      <c r="E61" s="56">
        <v>3.7093248609902534</v>
      </c>
      <c r="F61" s="56">
        <v>10.09338752358898</v>
      </c>
      <c r="G61" s="56">
        <v>89.046656754345506</v>
      </c>
      <c r="H61" s="56">
        <v>119.07709666559136</v>
      </c>
      <c r="I61" s="56">
        <v>14.393247466009532</v>
      </c>
      <c r="J61" s="56">
        <v>119.46324946042451</v>
      </c>
      <c r="K61" s="57"/>
      <c r="L61" s="57"/>
    </row>
    <row r="62" spans="1:26" ht="18.75">
      <c r="O62" s="61" t="s">
        <v>54</v>
      </c>
    </row>
    <row r="63" spans="1:26" ht="15" customHeight="1">
      <c r="O63" s="65" t="s">
        <v>57</v>
      </c>
      <c r="P63" s="65"/>
      <c r="Q63" s="65"/>
      <c r="R63" s="65"/>
      <c r="S63" s="65"/>
      <c r="T63" s="65"/>
      <c r="U63" s="65"/>
      <c r="V63" s="65"/>
      <c r="W63" s="65"/>
      <c r="X63" s="65"/>
      <c r="Y63" s="65"/>
      <c r="Z63" s="65"/>
    </row>
    <row r="64" spans="1:26">
      <c r="O64" s="65"/>
      <c r="P64" s="65"/>
      <c r="Q64" s="65"/>
      <c r="R64" s="65"/>
      <c r="S64" s="65"/>
      <c r="T64" s="65"/>
      <c r="U64" s="65"/>
      <c r="V64" s="65"/>
      <c r="W64" s="65"/>
      <c r="X64" s="65"/>
      <c r="Y64" s="65"/>
      <c r="Z64" s="65"/>
    </row>
    <row r="65" spans="1:26">
      <c r="O65" s="65"/>
      <c r="P65" s="65"/>
      <c r="Q65" s="65"/>
      <c r="R65" s="65"/>
      <c r="S65" s="65"/>
      <c r="T65" s="65"/>
      <c r="U65" s="65"/>
      <c r="V65" s="65"/>
      <c r="W65" s="65"/>
      <c r="X65" s="65"/>
      <c r="Y65" s="65"/>
      <c r="Z65" s="65"/>
    </row>
    <row r="66" spans="1:26" ht="18.75">
      <c r="A66" s="2" t="s">
        <v>23</v>
      </c>
      <c r="B66" s="2"/>
      <c r="C66" s="2"/>
      <c r="D66" s="2"/>
      <c r="E66" s="2"/>
      <c r="O66" s="65"/>
      <c r="P66" s="65"/>
      <c r="Q66" s="65"/>
      <c r="R66" s="65"/>
      <c r="S66" s="65"/>
      <c r="T66" s="65"/>
      <c r="U66" s="65"/>
      <c r="V66" s="65"/>
      <c r="W66" s="65"/>
      <c r="X66" s="65"/>
      <c r="Y66" s="65"/>
      <c r="Z66" s="65"/>
    </row>
    <row r="67" spans="1:26">
      <c r="O67" s="65"/>
      <c r="P67" s="65"/>
      <c r="Q67" s="65"/>
      <c r="R67" s="65"/>
      <c r="S67" s="65"/>
      <c r="T67" s="65"/>
      <c r="U67" s="65"/>
      <c r="V67" s="65"/>
      <c r="W67" s="65"/>
      <c r="X67" s="65"/>
      <c r="Y67" s="65"/>
      <c r="Z67" s="65"/>
    </row>
    <row r="68" spans="1:26" ht="15.75" thickBot="1">
      <c r="O68" s="65"/>
      <c r="P68" s="65"/>
      <c r="Q68" s="65"/>
      <c r="R68" s="65"/>
      <c r="S68" s="65"/>
      <c r="T68" s="65"/>
      <c r="U68" s="65"/>
      <c r="V68" s="65"/>
      <c r="W68" s="65"/>
      <c r="X68" s="65"/>
      <c r="Y68" s="65"/>
      <c r="Z68" s="65"/>
    </row>
    <row r="69" spans="1:26" ht="15.75" thickBot="1">
      <c r="A69" s="8"/>
      <c r="B69" s="9" t="s">
        <v>24</v>
      </c>
      <c r="C69" s="9" t="s">
        <v>25</v>
      </c>
      <c r="D69" s="9" t="s">
        <v>26</v>
      </c>
      <c r="O69" s="65"/>
      <c r="P69" s="65"/>
      <c r="Q69" s="65"/>
      <c r="R69" s="65"/>
      <c r="S69" s="65"/>
      <c r="T69" s="65"/>
      <c r="U69" s="65"/>
      <c r="V69" s="65"/>
      <c r="W69" s="65"/>
      <c r="X69" s="65"/>
      <c r="Y69" s="65"/>
      <c r="Z69" s="65"/>
    </row>
    <row r="70" spans="1:26" ht="15.75" thickBot="1">
      <c r="A70" s="10" t="s">
        <v>24</v>
      </c>
      <c r="B70" s="5">
        <v>1</v>
      </c>
      <c r="C70" s="21">
        <v>1</v>
      </c>
      <c r="D70" s="21">
        <v>1</v>
      </c>
      <c r="O70" s="65"/>
      <c r="P70" s="65"/>
      <c r="Q70" s="65"/>
      <c r="R70" s="65"/>
      <c r="S70" s="65"/>
      <c r="T70" s="65"/>
      <c r="U70" s="65"/>
      <c r="V70" s="65"/>
      <c r="W70" s="65"/>
      <c r="X70" s="65"/>
      <c r="Y70" s="65"/>
      <c r="Z70" s="65"/>
    </row>
    <row r="71" spans="1:26" ht="15.75" thickBot="1">
      <c r="A71" s="10" t="s">
        <v>25</v>
      </c>
      <c r="B71" s="5" t="s">
        <v>27</v>
      </c>
      <c r="C71" s="5">
        <v>1</v>
      </c>
      <c r="D71" s="21">
        <v>1</v>
      </c>
      <c r="O71" s="65"/>
      <c r="P71" s="65"/>
      <c r="Q71" s="65"/>
      <c r="R71" s="65"/>
      <c r="S71" s="65"/>
      <c r="T71" s="65"/>
      <c r="U71" s="65"/>
      <c r="V71" s="65"/>
      <c r="W71" s="65"/>
      <c r="X71" s="65"/>
      <c r="Y71" s="65"/>
      <c r="Z71" s="65"/>
    </row>
    <row r="72" spans="1:26" ht="15.75" thickBot="1">
      <c r="A72" s="10" t="s">
        <v>26</v>
      </c>
      <c r="B72" s="5" t="s">
        <v>27</v>
      </c>
      <c r="C72" s="5" t="s">
        <v>27</v>
      </c>
      <c r="D72" s="5">
        <v>1</v>
      </c>
      <c r="O72" s="65"/>
      <c r="P72" s="65"/>
      <c r="Q72" s="65"/>
      <c r="R72" s="65"/>
      <c r="S72" s="65"/>
      <c r="T72" s="65"/>
      <c r="U72" s="65"/>
      <c r="V72" s="65"/>
      <c r="W72" s="65"/>
      <c r="X72" s="65"/>
      <c r="Y72" s="65"/>
      <c r="Z72" s="65"/>
    </row>
    <row r="75" spans="1:26">
      <c r="Y75" s="66"/>
    </row>
    <row r="79" spans="1:26" ht="18.75">
      <c r="A79" s="35" t="s">
        <v>28</v>
      </c>
      <c r="B79" s="35"/>
      <c r="C79" s="35"/>
      <c r="D79" s="35"/>
      <c r="E79" s="35"/>
      <c r="F79" s="35"/>
      <c r="G79" s="35"/>
    </row>
    <row r="80" spans="1:26" ht="15.75" thickBot="1"/>
    <row r="81" spans="1:12" ht="16.5" thickTop="1" thickBot="1">
      <c r="A81" s="32" t="s">
        <v>3</v>
      </c>
      <c r="B81" s="33"/>
      <c r="C81" s="32">
        <v>2022</v>
      </c>
      <c r="D81" s="34"/>
      <c r="E81" s="34"/>
      <c r="F81" s="33"/>
      <c r="G81" s="32">
        <v>2023</v>
      </c>
      <c r="H81" s="34"/>
      <c r="I81" s="34"/>
      <c r="J81" s="33"/>
    </row>
    <row r="82" spans="1:12" ht="16.5" thickTop="1" thickBot="1">
      <c r="A82" s="32" t="s">
        <v>4</v>
      </c>
      <c r="B82" s="33"/>
      <c r="C82" s="7">
        <v>1</v>
      </c>
      <c r="D82" s="7">
        <v>2</v>
      </c>
      <c r="E82" s="7">
        <v>3</v>
      </c>
      <c r="F82" s="7">
        <v>4</v>
      </c>
      <c r="G82" s="7">
        <v>1</v>
      </c>
      <c r="H82" s="7">
        <v>2</v>
      </c>
      <c r="I82" s="7">
        <v>3</v>
      </c>
      <c r="J82" s="48">
        <v>4</v>
      </c>
    </row>
    <row r="83" spans="1:12" ht="96.75" customHeight="1" thickTop="1" thickBot="1">
      <c r="A83" s="38" t="s">
        <v>29</v>
      </c>
      <c r="B83" s="39"/>
      <c r="C83" s="19">
        <f>(C5-C18)/C5</f>
        <v>0.88089810896279752</v>
      </c>
      <c r="D83" s="19">
        <f t="shared" ref="D83:J83" si="6">(D5-D18)/D5</f>
        <v>0.84438057716450898</v>
      </c>
      <c r="E83" s="19">
        <f t="shared" si="6"/>
        <v>0.82027277425124445</v>
      </c>
      <c r="F83" s="19">
        <f t="shared" si="6"/>
        <v>0.86790031293089298</v>
      </c>
      <c r="G83" s="19">
        <f t="shared" si="6"/>
        <v>0.8876993211818478</v>
      </c>
      <c r="H83" s="19">
        <f t="shared" si="6"/>
        <v>0.8880277256777781</v>
      </c>
      <c r="I83" s="19">
        <f t="shared" si="6"/>
        <v>0.90736396796608443</v>
      </c>
      <c r="J83" s="19">
        <f t="shared" si="6"/>
        <v>0.91629224849343505</v>
      </c>
      <c r="K83" s="49" t="s">
        <v>45</v>
      </c>
      <c r="L83" s="47">
        <v>0.71699999999999997</v>
      </c>
    </row>
    <row r="84" spans="1:12" ht="102.75" customHeight="1" thickTop="1" thickBot="1">
      <c r="A84" s="38" t="s">
        <v>30</v>
      </c>
      <c r="B84" s="39"/>
      <c r="C84" s="19">
        <f>B111/C5</f>
        <v>0.16662445511921331</v>
      </c>
      <c r="D84" s="19">
        <f t="shared" ref="D84:I84" si="7">C111/D5</f>
        <v>0.11804904224186924</v>
      </c>
      <c r="E84" s="19">
        <f t="shared" si="7"/>
        <v>0.18955155273432855</v>
      </c>
      <c r="F84" s="19">
        <f t="shared" si="7"/>
        <v>0.16305029057868661</v>
      </c>
      <c r="G84" s="19">
        <f t="shared" si="7"/>
        <v>0.16218353901431881</v>
      </c>
      <c r="H84" s="19">
        <f t="shared" si="7"/>
        <v>0.16574399179761964</v>
      </c>
      <c r="I84" s="19">
        <f t="shared" si="7"/>
        <v>0.1628876075682498</v>
      </c>
      <c r="J84" s="19">
        <f>I111/J5</f>
        <v>0.17445735732358333</v>
      </c>
      <c r="K84" s="49" t="s">
        <v>46</v>
      </c>
      <c r="L84" s="47">
        <v>0.47</v>
      </c>
    </row>
    <row r="85" spans="1:12" ht="83.25" customHeight="1" thickTop="1" thickBot="1">
      <c r="A85" s="41" t="s">
        <v>31</v>
      </c>
      <c r="B85" s="42"/>
      <c r="C85" s="19">
        <f>B111/C5</f>
        <v>0.16662445511921331</v>
      </c>
      <c r="D85" s="19">
        <f t="shared" ref="D85:J85" si="8">C111/D5</f>
        <v>0.11804904224186924</v>
      </c>
      <c r="E85" s="19">
        <f t="shared" si="8"/>
        <v>0.18955155273432855</v>
      </c>
      <c r="F85" s="19">
        <f t="shared" si="8"/>
        <v>0.16305029057868661</v>
      </c>
      <c r="G85" s="19">
        <f t="shared" si="8"/>
        <v>0.16218353901431881</v>
      </c>
      <c r="H85" s="19">
        <f t="shared" si="8"/>
        <v>0.16574399179761964</v>
      </c>
      <c r="I85" s="19">
        <f t="shared" si="8"/>
        <v>0.1628876075682498</v>
      </c>
      <c r="J85" s="19">
        <f t="shared" si="8"/>
        <v>0.17445735732358333</v>
      </c>
      <c r="K85" s="49" t="s">
        <v>47</v>
      </c>
      <c r="L85" s="47">
        <v>3.1070000000000002</v>
      </c>
    </row>
    <row r="86" spans="1:12" ht="51" customHeight="1" thickTop="1" thickBot="1">
      <c r="A86" s="38" t="s">
        <v>32</v>
      </c>
      <c r="B86" s="39"/>
      <c r="C86" s="19">
        <f>B108/C5</f>
        <v>0.64269432688839367</v>
      </c>
      <c r="D86" s="19">
        <f t="shared" ref="D86:J86" si="9">C108/D5</f>
        <v>0.45533202007578161</v>
      </c>
      <c r="E86" s="19">
        <f t="shared" si="9"/>
        <v>0.56865465820298655</v>
      </c>
      <c r="F86" s="19">
        <f t="shared" si="9"/>
        <v>0.57067601702540216</v>
      </c>
      <c r="G86" s="19">
        <f t="shared" si="9"/>
        <v>0.5676423865501139</v>
      </c>
      <c r="H86" s="19">
        <f t="shared" si="9"/>
        <v>0.58010397129166769</v>
      </c>
      <c r="I86" s="19">
        <f t="shared" si="9"/>
        <v>0.55071524463550947</v>
      </c>
      <c r="J86" s="19">
        <f t="shared" si="9"/>
        <v>0.58983201761783144</v>
      </c>
      <c r="K86" s="49" t="s">
        <v>48</v>
      </c>
      <c r="L86" s="47">
        <v>0.42</v>
      </c>
    </row>
    <row r="87" spans="1:12" ht="111" customHeight="1" thickTop="1" thickBot="1">
      <c r="A87" s="38" t="s">
        <v>33</v>
      </c>
      <c r="B87" s="39"/>
      <c r="C87" s="15">
        <f>C18/(C5-C18)</f>
        <v>0.13520507062665565</v>
      </c>
      <c r="D87" s="15">
        <f t="shared" ref="D87:J87" si="10">D18/(D5-D18)</f>
        <v>0.18430009766220851</v>
      </c>
      <c r="E87" s="15">
        <f t="shared" si="10"/>
        <v>0.21910665743211202</v>
      </c>
      <c r="F87" s="15">
        <f t="shared" si="10"/>
        <v>0.15220605995982114</v>
      </c>
      <c r="G87" s="15">
        <f t="shared" si="10"/>
        <v>0.1265075641475534</v>
      </c>
      <c r="H87" s="15">
        <f t="shared" si="10"/>
        <v>0.12609096662692626</v>
      </c>
      <c r="I87" s="15">
        <f t="shared" si="10"/>
        <v>0.10209357579138315</v>
      </c>
      <c r="J87" s="15">
        <f t="shared" si="10"/>
        <v>9.1354861556667152E-2</v>
      </c>
      <c r="K87" s="49" t="s">
        <v>49</v>
      </c>
      <c r="L87" s="47">
        <v>0.998</v>
      </c>
    </row>
    <row r="88" spans="1:12" ht="15.75" thickTop="1"/>
    <row r="92" spans="1:12" ht="18.75">
      <c r="A92" s="35" t="s">
        <v>51</v>
      </c>
      <c r="B92" s="35"/>
      <c r="C92" s="35"/>
      <c r="D92" s="35"/>
      <c r="E92" s="35"/>
      <c r="F92" s="35"/>
      <c r="G92" s="35"/>
      <c r="H92" s="35"/>
    </row>
    <row r="93" spans="1:12">
      <c r="B93" s="43" t="s">
        <v>44</v>
      </c>
      <c r="C93" s="43"/>
      <c r="D93" s="43"/>
      <c r="E93" s="43"/>
      <c r="F93" s="43"/>
      <c r="G93" s="43"/>
    </row>
    <row r="94" spans="1:12">
      <c r="A94" s="45" t="s">
        <v>50</v>
      </c>
      <c r="B94" s="45"/>
      <c r="C94" s="45"/>
      <c r="D94" s="45"/>
      <c r="E94" s="45"/>
      <c r="F94" s="50" t="s">
        <v>52</v>
      </c>
      <c r="G94" s="50"/>
      <c r="H94" s="50"/>
      <c r="I94" s="50"/>
      <c r="J94" s="50"/>
    </row>
    <row r="95" spans="1:12" ht="15.75" thickBot="1"/>
    <row r="96" spans="1:12" ht="16.5" thickTop="1" thickBot="1">
      <c r="A96" s="32" t="s">
        <v>3</v>
      </c>
      <c r="B96" s="33"/>
      <c r="C96" s="32">
        <v>2022</v>
      </c>
      <c r="D96" s="34"/>
      <c r="E96" s="34"/>
      <c r="F96" s="33"/>
      <c r="G96" s="32">
        <v>2023</v>
      </c>
      <c r="H96" s="34"/>
      <c r="I96" s="34"/>
      <c r="J96" s="33"/>
    </row>
    <row r="97" spans="1:10" ht="16.5" thickTop="1" thickBot="1">
      <c r="A97" s="32" t="s">
        <v>4</v>
      </c>
      <c r="B97" s="33"/>
      <c r="C97" s="7">
        <v>1</v>
      </c>
      <c r="D97" s="7">
        <v>2</v>
      </c>
      <c r="E97" s="7">
        <v>3</v>
      </c>
      <c r="F97" s="7">
        <v>4</v>
      </c>
      <c r="G97" s="7">
        <v>1</v>
      </c>
      <c r="H97" s="7">
        <v>2</v>
      </c>
      <c r="I97" s="7">
        <v>3</v>
      </c>
      <c r="J97" s="7">
        <v>4</v>
      </c>
    </row>
    <row r="98" spans="1:10" ht="28.5" customHeight="1" thickTop="1" thickBot="1">
      <c r="A98" s="38" t="s">
        <v>34</v>
      </c>
      <c r="B98" s="39"/>
      <c r="C98" s="46">
        <f>$L$83*C83+C84*$L$84+C85*$L$85+C86*$L$86+C87*$L$87</f>
        <v>1.6324858978662795</v>
      </c>
      <c r="D98" s="46">
        <f>$L$83*D83+D84*$L$84+D85*$L$85+D86*$L$86+D87*$L$87</f>
        <v>1.4028532438248318</v>
      </c>
      <c r="E98" s="46">
        <f t="shared" ref="E98:J98" si="11">$L$83*E83+E84*$L$84+E85*$L$85+E86*$L$86+E87*$L$87</f>
        <v>1.7236648838313375</v>
      </c>
      <c r="F98" s="46">
        <f t="shared" si="11"/>
        <v>1.5971009887619829</v>
      </c>
      <c r="G98" s="46">
        <f t="shared" si="11"/>
        <v>1.5812752837119095</v>
      </c>
      <c r="H98" s="46">
        <f t="shared" si="11"/>
        <v>1.5990645906072252</v>
      </c>
      <c r="I98" s="46">
        <f t="shared" si="11"/>
        <v>1.5664187286900264</v>
      </c>
      <c r="J98" s="46">
        <f t="shared" si="11"/>
        <v>1.6199171085492934</v>
      </c>
    </row>
    <row r="99" spans="1:10" ht="15.75" thickTop="1"/>
    <row r="102" spans="1:10">
      <c r="B102" s="44" t="s">
        <v>53</v>
      </c>
      <c r="C102" s="44"/>
      <c r="D102" s="44"/>
      <c r="E102" s="44"/>
    </row>
    <row r="104" spans="1:10" ht="15.75" thickBot="1"/>
    <row r="105" spans="1:10" ht="16.5" thickTop="1" thickBot="1">
      <c r="A105" s="16" t="s">
        <v>39</v>
      </c>
      <c r="B105" s="27">
        <v>2022</v>
      </c>
      <c r="C105" s="27"/>
      <c r="D105" s="27"/>
      <c r="E105" s="27"/>
      <c r="F105" s="27">
        <v>2023</v>
      </c>
      <c r="G105" s="27"/>
      <c r="H105" s="27"/>
      <c r="I105" s="27"/>
    </row>
    <row r="106" spans="1:10" ht="16.5" thickTop="1" thickBot="1">
      <c r="A106" s="25" t="s">
        <v>40</v>
      </c>
      <c r="B106" s="22">
        <v>1</v>
      </c>
      <c r="C106" s="22">
        <v>2</v>
      </c>
      <c r="D106" s="22">
        <v>3</v>
      </c>
      <c r="E106" s="22">
        <v>4</v>
      </c>
      <c r="F106" s="22">
        <v>1</v>
      </c>
      <c r="G106" s="22">
        <v>2</v>
      </c>
      <c r="H106" s="22">
        <v>3</v>
      </c>
      <c r="I106" s="22">
        <v>4</v>
      </c>
    </row>
    <row r="107" spans="1:10" ht="16.5" thickTop="1" thickBot="1">
      <c r="A107" s="25"/>
      <c r="B107" s="22"/>
      <c r="C107" s="22"/>
      <c r="D107" s="22"/>
      <c r="E107" s="22"/>
      <c r="F107" s="22"/>
      <c r="G107" s="22"/>
      <c r="H107" s="22"/>
      <c r="I107" s="22"/>
    </row>
    <row r="108" spans="1:10" ht="16.5" thickTop="1" thickBot="1">
      <c r="A108" s="24" t="s">
        <v>41</v>
      </c>
      <c r="B108" s="23">
        <v>10792344.626797618</v>
      </c>
      <c r="C108" s="23">
        <v>5851866.1974106403</v>
      </c>
      <c r="D108" s="23">
        <v>6327974.5829707598</v>
      </c>
      <c r="E108" s="23">
        <v>8640081.2853834704</v>
      </c>
      <c r="F108" s="23">
        <v>10109331.350869101</v>
      </c>
      <c r="G108" s="23">
        <v>10361564.499838701</v>
      </c>
      <c r="H108" s="23">
        <v>11889871.1990143</v>
      </c>
      <c r="I108" s="23">
        <v>14092649.8920849</v>
      </c>
    </row>
    <row r="109" spans="1:10" ht="16.5" thickTop="1" thickBot="1">
      <c r="A109" s="24"/>
      <c r="B109" s="23"/>
      <c r="C109" s="23"/>
      <c r="D109" s="23"/>
      <c r="E109" s="23"/>
      <c r="F109" s="23"/>
      <c r="G109" s="23"/>
      <c r="H109" s="23"/>
      <c r="I109" s="23"/>
    </row>
    <row r="110" spans="1:10" ht="49.5" thickTop="1" thickBot="1">
      <c r="A110" s="17" t="s">
        <v>42</v>
      </c>
      <c r="B110" s="18">
        <v>7994329.3531834204</v>
      </c>
      <c r="C110" s="18">
        <v>4334715.7017856603</v>
      </c>
      <c r="D110" s="18">
        <v>4218649.7219805103</v>
      </c>
      <c r="E110" s="18">
        <v>6171486.6324167699</v>
      </c>
      <c r="F110" s="18">
        <v>7220950.96490651</v>
      </c>
      <c r="G110" s="18">
        <v>7401117.4998848001</v>
      </c>
      <c r="H110" s="18">
        <v>8373148.7317002304</v>
      </c>
      <c r="I110" s="18">
        <v>9924401.3324541599</v>
      </c>
    </row>
    <row r="111" spans="1:10" ht="16.5" thickTop="1" thickBot="1">
      <c r="A111" s="24" t="s">
        <v>43</v>
      </c>
      <c r="B111" s="23">
        <v>2798015.2736141998</v>
      </c>
      <c r="C111" s="23">
        <v>1517150.49562498</v>
      </c>
      <c r="D111" s="23">
        <v>2109324.86099025</v>
      </c>
      <c r="E111" s="23">
        <v>2468594.6529667098</v>
      </c>
      <c r="F111" s="23">
        <v>2888380.3859626101</v>
      </c>
      <c r="G111" s="23">
        <v>2960446.99995392</v>
      </c>
      <c r="H111" s="23">
        <v>3516722.4673140999</v>
      </c>
      <c r="I111" s="23">
        <v>4168248.5596307302</v>
      </c>
    </row>
    <row r="112" spans="1:10" ht="25.5" customHeight="1" thickTop="1" thickBot="1">
      <c r="A112" s="24"/>
      <c r="B112" s="23"/>
      <c r="C112" s="23"/>
      <c r="D112" s="23"/>
      <c r="E112" s="23"/>
      <c r="F112" s="23"/>
      <c r="G112" s="23"/>
      <c r="H112" s="23"/>
      <c r="I112" s="23"/>
    </row>
    <row r="113" spans="13:25" ht="15.75" thickTop="1"/>
    <row r="115" spans="13:25" ht="21">
      <c r="M115" s="62" t="s">
        <v>55</v>
      </c>
    </row>
    <row r="116" spans="13:25" ht="16.5" customHeight="1">
      <c r="M116" s="64" t="s">
        <v>56</v>
      </c>
      <c r="N116" s="63"/>
      <c r="O116" s="63"/>
      <c r="P116" s="63"/>
      <c r="Q116" s="63"/>
      <c r="R116" s="63"/>
      <c r="S116" s="63"/>
      <c r="T116" s="63"/>
      <c r="U116" s="60"/>
      <c r="V116" s="60"/>
      <c r="W116" s="60"/>
      <c r="X116" s="60"/>
      <c r="Y116" s="60"/>
    </row>
    <row r="117" spans="13:25">
      <c r="M117" s="63"/>
      <c r="N117" s="63"/>
      <c r="O117" s="63"/>
      <c r="P117" s="63"/>
      <c r="Q117" s="63"/>
      <c r="R117" s="63"/>
      <c r="S117" s="63"/>
      <c r="T117" s="63"/>
      <c r="U117" s="60"/>
      <c r="V117" s="60"/>
      <c r="W117" s="60"/>
      <c r="X117" s="60"/>
      <c r="Y117" s="60"/>
    </row>
    <row r="118" spans="13:25">
      <c r="M118" s="63"/>
      <c r="N118" s="63"/>
      <c r="O118" s="63"/>
      <c r="P118" s="63"/>
      <c r="Q118" s="63"/>
      <c r="R118" s="63"/>
      <c r="S118" s="63"/>
      <c r="T118" s="63"/>
      <c r="U118" s="60"/>
      <c r="V118" s="60"/>
      <c r="W118" s="60"/>
      <c r="X118" s="60"/>
      <c r="Y118" s="60"/>
    </row>
    <row r="119" spans="13:25">
      <c r="M119" s="63"/>
      <c r="N119" s="63"/>
      <c r="O119" s="63"/>
      <c r="P119" s="63"/>
      <c r="Q119" s="63"/>
      <c r="R119" s="63"/>
      <c r="S119" s="63"/>
      <c r="T119" s="63"/>
      <c r="U119" s="60"/>
      <c r="V119" s="60"/>
      <c r="W119" s="60"/>
      <c r="X119" s="60"/>
      <c r="Y119" s="60"/>
    </row>
    <row r="120" spans="13:25">
      <c r="M120" s="63"/>
      <c r="N120" s="63"/>
      <c r="O120" s="63"/>
      <c r="P120" s="63"/>
      <c r="Q120" s="63"/>
      <c r="R120" s="63"/>
      <c r="S120" s="63"/>
      <c r="T120" s="63"/>
      <c r="U120" s="60"/>
      <c r="V120" s="60"/>
      <c r="W120" s="60"/>
      <c r="X120" s="60"/>
      <c r="Y120" s="60"/>
    </row>
    <row r="121" spans="13:25">
      <c r="M121" s="63"/>
      <c r="N121" s="63"/>
      <c r="O121" s="63"/>
      <c r="P121" s="63"/>
      <c r="Q121" s="63"/>
      <c r="R121" s="63"/>
      <c r="S121" s="63"/>
      <c r="T121" s="63"/>
      <c r="U121" s="60"/>
      <c r="V121" s="60"/>
      <c r="W121" s="60"/>
      <c r="X121" s="60"/>
      <c r="Y121" s="60"/>
    </row>
    <row r="122" spans="13:25">
      <c r="M122" s="63"/>
      <c r="N122" s="63"/>
      <c r="O122" s="63"/>
      <c r="P122" s="63"/>
      <c r="Q122" s="63"/>
      <c r="R122" s="63"/>
      <c r="S122" s="63"/>
      <c r="T122" s="63"/>
      <c r="U122" s="60"/>
      <c r="V122" s="60"/>
      <c r="W122" s="60"/>
      <c r="X122" s="60"/>
      <c r="Y122" s="60"/>
    </row>
    <row r="123" spans="13:25">
      <c r="M123" s="60"/>
      <c r="N123" s="60"/>
      <c r="O123" s="60"/>
      <c r="P123" s="60"/>
      <c r="Q123" s="60"/>
      <c r="R123" s="60"/>
      <c r="S123" s="60"/>
      <c r="T123" s="60"/>
      <c r="U123" s="60"/>
      <c r="V123" s="60"/>
      <c r="W123" s="60"/>
      <c r="X123" s="60"/>
      <c r="Y123" s="60"/>
    </row>
    <row r="124" spans="13:25">
      <c r="M124" s="60"/>
      <c r="N124" s="60"/>
      <c r="O124" s="60"/>
      <c r="P124" s="60"/>
      <c r="Q124" s="60"/>
      <c r="R124" s="60"/>
      <c r="S124" s="60"/>
      <c r="T124" s="60"/>
      <c r="U124" s="60"/>
      <c r="V124" s="60"/>
      <c r="W124" s="60"/>
      <c r="X124" s="60"/>
      <c r="Y124" s="60"/>
    </row>
    <row r="125" spans="13:25">
      <c r="M125" s="60"/>
      <c r="N125" s="60"/>
      <c r="O125" s="60"/>
      <c r="P125" s="60"/>
      <c r="Q125" s="60"/>
      <c r="R125" s="60"/>
      <c r="S125" s="60"/>
      <c r="T125" s="60"/>
      <c r="U125" s="60"/>
      <c r="V125" s="60"/>
      <c r="W125" s="60"/>
      <c r="X125" s="60"/>
      <c r="Y125" s="60"/>
    </row>
    <row r="126" spans="13:25">
      <c r="M126" s="60"/>
      <c r="N126" s="60"/>
      <c r="O126" s="60"/>
      <c r="P126" s="60"/>
      <c r="Q126" s="60"/>
      <c r="R126" s="60"/>
      <c r="S126" s="60"/>
      <c r="T126" s="60"/>
      <c r="U126" s="60"/>
      <c r="V126" s="60"/>
      <c r="W126" s="60"/>
      <c r="X126" s="60"/>
      <c r="Y126" s="60"/>
    </row>
    <row r="127" spans="13:25">
      <c r="M127" s="60"/>
      <c r="N127" s="60"/>
      <c r="O127" s="60"/>
      <c r="P127" s="60"/>
      <c r="Q127" s="60"/>
      <c r="R127" s="60"/>
      <c r="S127" s="60"/>
      <c r="T127" s="60"/>
      <c r="U127" s="60"/>
      <c r="V127" s="60"/>
      <c r="W127" s="60"/>
      <c r="X127" s="60"/>
      <c r="Y127" s="60"/>
    </row>
    <row r="128" spans="13:25">
      <c r="M128" s="60"/>
      <c r="N128" s="60"/>
      <c r="O128" s="60"/>
      <c r="P128" s="60"/>
      <c r="Q128" s="60"/>
      <c r="R128" s="60"/>
      <c r="S128" s="60"/>
      <c r="T128" s="60"/>
      <c r="U128" s="60"/>
      <c r="V128" s="60"/>
      <c r="W128" s="60"/>
      <c r="X128" s="60"/>
      <c r="Y128" s="60"/>
    </row>
  </sheetData>
  <mergeCells count="100">
    <mergeCell ref="M116:T122"/>
    <mergeCell ref="O63:Z72"/>
    <mergeCell ref="B102:E102"/>
    <mergeCell ref="A97:B97"/>
    <mergeCell ref="A98:B98"/>
    <mergeCell ref="A85:B85"/>
    <mergeCell ref="A86:B86"/>
    <mergeCell ref="A87:B87"/>
    <mergeCell ref="A92:H92"/>
    <mergeCell ref="A96:B96"/>
    <mergeCell ref="C96:F96"/>
    <mergeCell ref="G96:J96"/>
    <mergeCell ref="B93:G93"/>
    <mergeCell ref="A94:E94"/>
    <mergeCell ref="F94:J94"/>
    <mergeCell ref="A84:B84"/>
    <mergeCell ref="A83:B83"/>
    <mergeCell ref="A52:E52"/>
    <mergeCell ref="A79:G79"/>
    <mergeCell ref="A81:B81"/>
    <mergeCell ref="C81:F81"/>
    <mergeCell ref="G81:J81"/>
    <mergeCell ref="A82:B82"/>
    <mergeCell ref="C56:F56"/>
    <mergeCell ref="A56:B56"/>
    <mergeCell ref="A57:B57"/>
    <mergeCell ref="G56:J56"/>
    <mergeCell ref="A60:B60"/>
    <mergeCell ref="A61:B61"/>
    <mergeCell ref="J58:J59"/>
    <mergeCell ref="G58:G59"/>
    <mergeCell ref="H58:H59"/>
    <mergeCell ref="I58:I59"/>
    <mergeCell ref="A58:B59"/>
    <mergeCell ref="K56:L56"/>
    <mergeCell ref="C58:C59"/>
    <mergeCell ref="D58:D59"/>
    <mergeCell ref="E58:E59"/>
    <mergeCell ref="F58:F59"/>
    <mergeCell ref="K58:K59"/>
    <mergeCell ref="L58:L59"/>
    <mergeCell ref="A32:B32"/>
    <mergeCell ref="A33:B33"/>
    <mergeCell ref="A34:B34"/>
    <mergeCell ref="A35:B35"/>
    <mergeCell ref="A40:G40"/>
    <mergeCell ref="A31:B31"/>
    <mergeCell ref="A18:B18"/>
    <mergeCell ref="A28:L28"/>
    <mergeCell ref="A29:B29"/>
    <mergeCell ref="C29:F29"/>
    <mergeCell ref="G29:J29"/>
    <mergeCell ref="A30:B30"/>
    <mergeCell ref="A17:B17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C3:F3"/>
    <mergeCell ref="G3:J3"/>
    <mergeCell ref="A3:B3"/>
    <mergeCell ref="A4:B4"/>
    <mergeCell ref="A5:B5"/>
    <mergeCell ref="A2:L2"/>
    <mergeCell ref="B105:E105"/>
    <mergeCell ref="F105:I105"/>
    <mergeCell ref="A108:A109"/>
    <mergeCell ref="B108:B109"/>
    <mergeCell ref="C108:C109"/>
    <mergeCell ref="D108:D109"/>
    <mergeCell ref="E108:E109"/>
    <mergeCell ref="F108:F109"/>
    <mergeCell ref="G108:G109"/>
    <mergeCell ref="H108:H109"/>
    <mergeCell ref="I108:I109"/>
    <mergeCell ref="E106:E107"/>
    <mergeCell ref="F106:F107"/>
    <mergeCell ref="G106:G107"/>
    <mergeCell ref="H106:H107"/>
    <mergeCell ref="A111:A112"/>
    <mergeCell ref="A106:A107"/>
    <mergeCell ref="B106:B107"/>
    <mergeCell ref="C106:C107"/>
    <mergeCell ref="D106:D107"/>
    <mergeCell ref="I106:I107"/>
    <mergeCell ref="B111:B112"/>
    <mergeCell ref="C111:C112"/>
    <mergeCell ref="D111:D112"/>
    <mergeCell ref="E111:E112"/>
    <mergeCell ref="F111:F112"/>
    <mergeCell ref="G111:G112"/>
    <mergeCell ref="H111:H112"/>
    <mergeCell ref="I111:I112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ПраймПроцессор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Минасян Георгий Степанович</dc:creator>
  <cp:lastModifiedBy>Минасян Георгий Степанович</cp:lastModifiedBy>
  <dcterms:created xsi:type="dcterms:W3CDTF">2015-06-05T18:19:34Z</dcterms:created>
  <dcterms:modified xsi:type="dcterms:W3CDTF">2024-09-04T12:55:22Z</dcterms:modified>
</cp:coreProperties>
</file>